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โครงการโซล่าเซลล์\ชลบุรี\"/>
    </mc:Choice>
  </mc:AlternateContent>
  <xr:revisionPtr revIDLastSave="0" documentId="13_ncr:1_{DFC96BFC-5133-4E84-99A3-7B2EFD55F007}" xr6:coauthVersionLast="47" xr6:coauthVersionMax="47" xr10:uidLastSave="{00000000-0000-0000-0000-000000000000}"/>
  <bookViews>
    <workbookView xWindow="1080" yWindow="1080" windowWidth="21600" windowHeight="13020" xr2:uid="{00000000-000D-0000-FFFF-FFFF00000000}"/>
  </bookViews>
  <sheets>
    <sheet name="BOQ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I74" i="2"/>
  <c r="H74" i="2"/>
  <c r="F74" i="2"/>
  <c r="H73" i="2"/>
  <c r="I69" i="2"/>
  <c r="H69" i="2"/>
  <c r="F69" i="2"/>
  <c r="F72" i="2"/>
  <c r="I72" i="2" s="1"/>
  <c r="F71" i="2"/>
  <c r="I71" i="2" s="1"/>
  <c r="E68" i="2"/>
  <c r="F68" i="2" s="1"/>
  <c r="I68" i="2" s="1"/>
  <c r="F96" i="2"/>
  <c r="I96" i="2" s="1"/>
  <c r="F65" i="2"/>
  <c r="I65" i="2" s="1"/>
  <c r="F66" i="2"/>
  <c r="F67" i="2"/>
  <c r="I67" i="2" s="1"/>
  <c r="F64" i="2"/>
  <c r="I88" i="2"/>
  <c r="I93" i="2"/>
  <c r="I92" i="2"/>
  <c r="I91" i="2"/>
  <c r="I90" i="2"/>
  <c r="I85" i="2"/>
  <c r="I84" i="2"/>
  <c r="I82" i="2"/>
  <c r="I81" i="2"/>
  <c r="I80" i="2"/>
  <c r="F100" i="2"/>
  <c r="I100" i="2" s="1"/>
  <c r="F99" i="2"/>
  <c r="I99" i="2" s="1"/>
  <c r="F98" i="2"/>
  <c r="I98" i="2" s="1"/>
  <c r="F97" i="2"/>
  <c r="I97" i="2" s="1"/>
  <c r="H101" i="2"/>
  <c r="H102" i="2" s="1"/>
  <c r="I66" i="2"/>
  <c r="F62" i="2"/>
  <c r="H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2" i="2"/>
  <c r="I41" i="2"/>
  <c r="I40" i="2"/>
  <c r="I39" i="2"/>
  <c r="I38" i="2"/>
  <c r="I37" i="2"/>
  <c r="F44" i="2"/>
  <c r="H44" i="2"/>
  <c r="I30" i="2"/>
  <c r="F28" i="2"/>
  <c r="H35" i="2"/>
  <c r="F34" i="2"/>
  <c r="I34" i="2" s="1"/>
  <c r="I35" i="2" s="1"/>
  <c r="H28" i="2"/>
  <c r="H31" i="2" s="1"/>
  <c r="H86" i="2"/>
  <c r="H94" i="2"/>
  <c r="F94" i="2"/>
  <c r="F86" i="2"/>
  <c r="I73" i="2" l="1"/>
  <c r="F73" i="2"/>
  <c r="I64" i="2"/>
  <c r="F101" i="2"/>
  <c r="I101" i="2" s="1"/>
  <c r="E20" i="2" s="1"/>
  <c r="I62" i="2"/>
  <c r="I28" i="2"/>
  <c r="I44" i="2"/>
  <c r="E11" i="2" s="1"/>
  <c r="E10" i="2"/>
  <c r="F35" i="2"/>
  <c r="I86" i="2"/>
  <c r="I94" i="2"/>
  <c r="E18" i="2" l="1"/>
  <c r="I102" i="2"/>
  <c r="F102" i="2"/>
  <c r="E19" i="2"/>
  <c r="E12" i="2"/>
  <c r="F29" i="2"/>
  <c r="E21" i="2" l="1"/>
  <c r="I29" i="2"/>
  <c r="I31" i="2" s="1"/>
  <c r="F31" i="2"/>
  <c r="E9" i="2" l="1"/>
  <c r="E15" i="2" s="1"/>
  <c r="E22" i="2" s="1"/>
  <c r="K23" i="2" s="1"/>
</calcChain>
</file>

<file path=xl/sharedStrings.xml><?xml version="1.0" encoding="utf-8"?>
<sst xmlns="http://schemas.openxmlformats.org/spreadsheetml/2006/main" count="165" uniqueCount="104">
  <si>
    <t>จำนวน</t>
  </si>
  <si>
    <t>หน่วย</t>
  </si>
  <si>
    <t>ลำดับ</t>
  </si>
  <si>
    <t xml:space="preserve">เอกสารที่ </t>
  </si>
  <si>
    <t>จำนวนเงิน</t>
  </si>
  <si>
    <t>หมายเหตุ</t>
  </si>
  <si>
    <t>หมวดงานครุภัณฑ์จัดซื้อ หรือสั่งซื้อ</t>
  </si>
  <si>
    <t>ส่วนที่ 1 งานต้นทุน ภาษี</t>
  </si>
  <si>
    <t>กลุ่มที่  1 คิดเฉพาะค่าวัสดุและค่าแรงหรือทุนที่ยังไม่รวมค่าอำนวยการดอกเบี้ย กำไร ภาษี</t>
  </si>
  <si>
    <t>1 อุปกรณ์หลัก (Main Equipment)</t>
  </si>
  <si>
    <t>2.ระบบป้องกัน (Protection System)</t>
  </si>
  <si>
    <t xml:space="preserve">3. อุปกรณ์ไฟฟ้ากระแสตรง </t>
  </si>
  <si>
    <t>4. อุปกรณ์ไฟฟ้ากระแสสลับ</t>
  </si>
  <si>
    <t>ส่วนที่ 2 ค่าใช้จ่ายพิเศษ (คิดในราคาเหมารวมภาษีแล้ว)</t>
  </si>
  <si>
    <t>1.งานเตรียมการ</t>
  </si>
  <si>
    <t>2.งานขอใบอนุญาต</t>
  </si>
  <si>
    <t xml:space="preserve"> อุปกรณ์หลัก (Main Equipment)</t>
  </si>
  <si>
    <t>แผงโซล่าร์เซลล์  มอก.</t>
  </si>
  <si>
    <t>อุปกรณ์ระบบ Rapid Shutdown</t>
  </si>
  <si>
    <t>ต่าวัสดุ</t>
  </si>
  <si>
    <t>ต่อหน่วย</t>
  </si>
  <si>
    <t>ค่าแรงงาน</t>
  </si>
  <si>
    <t>รวมเงิน</t>
  </si>
  <si>
    <t>Panel</t>
  </si>
  <si>
    <t>EA</t>
  </si>
  <si>
    <t>Set</t>
  </si>
  <si>
    <t>รวม</t>
  </si>
  <si>
    <t>ระบบป้องกัน (Protection System)</t>
  </si>
  <si>
    <t>m</t>
  </si>
  <si>
    <t xml:space="preserve">อุปกรณ์ไฟฟ้ากระแสตรง </t>
  </si>
  <si>
    <t>สายไฟ DC PV1-F6 Sq.mm</t>
  </si>
  <si>
    <t>สายกราวด์ IEC01 (THW) 6 Sq.mm.</t>
  </si>
  <si>
    <t>หัว MC4 PV Connectors</t>
  </si>
  <si>
    <t>รางไฟ + อุปกรณ์ (200x100 mm)</t>
  </si>
  <si>
    <t>กล่องพักฟิวส์ DC 53cm*23cm*65cm40Siot/Box</t>
  </si>
  <si>
    <t>set</t>
  </si>
  <si>
    <t>ฟิวส์DC +อุปกรณ์ (1.5-30A)</t>
  </si>
  <si>
    <t xml:space="preserve"> อุปกรณ์ไฟฟ้ากระแสสลับ</t>
  </si>
  <si>
    <t>Flexible Conduit + Connectors dia 3"</t>
  </si>
  <si>
    <t>สายไฟ CV-FD 70 sq.mm</t>
  </si>
  <si>
    <t>สายไฟ IEC01(THW)16sq.mm.</t>
  </si>
  <si>
    <t>สายสัญญาณ RS 485</t>
  </si>
  <si>
    <t>Flexible Singal Conduit+connector dia 1/2"</t>
  </si>
  <si>
    <t>IMC Singal Conduit+connector dia 1/2"</t>
  </si>
  <si>
    <t>รางสายไฟ +อุปกรณ์ (200x100mm)</t>
  </si>
  <si>
    <t>ตู้ควบคุมไฟฟ้า Solar</t>
  </si>
  <si>
    <t>สายไฟ CV-FD 240 sq.mm</t>
  </si>
  <si>
    <t>สายไฟสายไฟ IEC01(THW)50sq.mm.</t>
  </si>
  <si>
    <t>รางสายไฟ +อุปกรณ์ (300x100mm)</t>
  </si>
  <si>
    <t>โครงสร้างติดตั้งอินเวิสเตอร์</t>
  </si>
  <si>
    <t xml:space="preserve">โรงคลุมอินเวอร์เตอร์ </t>
  </si>
  <si>
    <t>อุปกรณ์สิ้นเปลือง</t>
  </si>
  <si>
    <t>Lot</t>
  </si>
  <si>
    <t>Sqm</t>
  </si>
  <si>
    <t>INV</t>
  </si>
  <si>
    <t>รายการ ส่วนที่ 2</t>
  </si>
  <si>
    <t>งานเตรียมการ</t>
  </si>
  <si>
    <t>การเคลื่อนย้ายแรงงานและที่พัก</t>
  </si>
  <si>
    <t>นั่งร้านและอุปกรณฺยึดโรง</t>
  </si>
  <si>
    <t>เครื่องจักรอุปกรณ์ รวมค่าเช่ารถเฮี๊นบส่งอุปกรณ์</t>
  </si>
  <si>
    <t>การขน่งสินค้า</t>
  </si>
  <si>
    <t>งานขอใบอนุญาต</t>
  </si>
  <si>
    <t>การขออนุญาตหน่วยงานที่เกี่ยวข้อง</t>
  </si>
  <si>
    <t>การขออนุญาตหน่วยงานส่วนท้องถิ่น</t>
  </si>
  <si>
    <t>การยืนยันแบบอาคารและลงนามแบบวิซวกร</t>
  </si>
  <si>
    <t>การขออนุญาตขนานไฟฟ้า</t>
  </si>
  <si>
    <t>Sq.m</t>
  </si>
  <si>
    <t>lot</t>
  </si>
  <si>
    <t>Km</t>
  </si>
  <si>
    <t>ค่อหน่วย</t>
  </si>
  <si>
    <t>On*Grid INVERTER</t>
  </si>
  <si>
    <t>walk way สำหรับ ซ่อมบำรุง</t>
  </si>
  <si>
    <t>รวมทั้งหมด</t>
  </si>
  <si>
    <t>อุปกรณ์ความปลอดภัย (มีติดตัวช่าง หมวกและเข็มขัดเซฟตี้)</t>
  </si>
  <si>
    <t>160 Kw</t>
  </si>
  <si>
    <t>มิเตอร์ไฟฟ้า</t>
  </si>
  <si>
    <t>งานออกแบบวิศวกรรมโครงสร้าง คำนวณโครงสร้างรับน้ำหนัก</t>
  </si>
  <si>
    <t>งานออกแบบวิศวกรรมไฟฟ้า</t>
  </si>
  <si>
    <t>Flexible conduit + Connectors dia 1 1/2" 2"</t>
  </si>
  <si>
    <t>ระบบกราวด์ รวมอุปกรณ์ป้องกันฟ้าผ่า เหมา ตอกจนกว่าจะได้ค่า ไม่เกิน 5 โอม</t>
  </si>
  <si>
    <t>รายการส่วนที่ 1</t>
  </si>
  <si>
    <t xml:space="preserve">รายการ </t>
  </si>
  <si>
    <t>สำรองไฟ อาคารหลัก</t>
  </si>
  <si>
    <t xml:space="preserve"> อุปกรณ์ระบายความร้อน</t>
  </si>
  <si>
    <t>ท่อพีอีชนิดหนา ทนความร้อน</t>
  </si>
  <si>
    <t>ปั๊มน้ำดีซี</t>
  </si>
  <si>
    <t>เครื่องตั้งเวลาเปิด-ปิดอัตโนมัติ</t>
  </si>
  <si>
    <t>3. งานอบรมการใช้งานและดูแลระบบ</t>
  </si>
  <si>
    <t>งานอบรมการใช้งานและดูแลระบบ</t>
  </si>
  <si>
    <t>การเตรียมการก่อนการอบรม</t>
  </si>
  <si>
    <t>การจัดทำเอกสาร</t>
  </si>
  <si>
    <t>ค่าวิทยากร</t>
  </si>
  <si>
    <t>ค่าอุปกรณ์ประกอบการอบรม</t>
  </si>
  <si>
    <t>ค่าอาหาร/เครื่องดื่ม</t>
  </si>
  <si>
    <t>สายไฟ/สวิทช์ดีซี/ฟิวส์</t>
  </si>
  <si>
    <t>หัวพ่นน้ำชนิดทองเหลือง</t>
  </si>
  <si>
    <t>รวมวัสดุและแรงงาน ส่วนที่ 2</t>
  </si>
  <si>
    <t xml:space="preserve">รวมวัสดุและแรงงาน ส่วนที่ 1 </t>
  </si>
  <si>
    <t>บัญชีรายการติดตั้งระบบไฟฟ้าพลังงานแสงอาทิตย์บนหลังคาองค์การบริหารส่วนตำบลบางพระ</t>
  </si>
  <si>
    <t>5. อุปกรณ์ระบายความร้อน</t>
  </si>
  <si>
    <t>6. อุปกรณ์ป้องกัยอันตราบ</t>
  </si>
  <si>
    <t>อุปกรณ์ป้องกัยอันตราบ</t>
  </si>
  <si>
    <t xml:space="preserve">บันไดสำหรับงานเซอวิส </t>
  </si>
  <si>
    <t>ราวกันตก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</si>
</sst>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ngsanaUPC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3" xfId="1" applyFont="1" applyBorder="1"/>
    <xf numFmtId="0" fontId="3" fillId="0" borderId="1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9" xfId="0" applyBorder="1"/>
    <xf numFmtId="164" fontId="0" fillId="0" borderId="0" xfId="1" applyFont="1"/>
    <xf numFmtId="164" fontId="0" fillId="0" borderId="0" xfId="1" applyFont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3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64" fontId="0" fillId="0" borderId="42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39" xfId="1" applyFont="1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48" xfId="1" applyFont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0" borderId="5" xfId="1" applyFont="1" applyBorder="1" applyAlignment="1">
      <alignment horizontal="right"/>
    </xf>
    <xf numFmtId="164" fontId="0" fillId="0" borderId="25" xfId="1" applyFont="1" applyBorder="1" applyAlignment="1">
      <alignment horizontal="center"/>
    </xf>
    <xf numFmtId="164" fontId="0" fillId="0" borderId="12" xfId="1" applyFont="1" applyBorder="1"/>
    <xf numFmtId="164" fontId="0" fillId="0" borderId="7" xfId="1" applyFont="1" applyBorder="1" applyAlignment="1">
      <alignment horizontal="center"/>
    </xf>
    <xf numFmtId="164" fontId="0" fillId="0" borderId="5" xfId="1" applyFont="1" applyBorder="1"/>
    <xf numFmtId="164" fontId="0" fillId="0" borderId="2" xfId="1" applyFont="1" applyBorder="1" applyAlignment="1">
      <alignment horizontal="center"/>
    </xf>
    <xf numFmtId="164" fontId="0" fillId="0" borderId="1" xfId="1" applyFont="1" applyBorder="1"/>
    <xf numFmtId="164" fontId="0" fillId="0" borderId="8" xfId="1" applyFont="1" applyBorder="1" applyAlignment="1">
      <alignment horizontal="center"/>
    </xf>
    <xf numFmtId="164" fontId="0" fillId="0" borderId="4" xfId="1" applyFont="1" applyBorder="1"/>
    <xf numFmtId="164" fontId="3" fillId="0" borderId="19" xfId="1" applyFont="1" applyBorder="1" applyAlignment="1">
      <alignment horizontal="center"/>
    </xf>
    <xf numFmtId="164" fontId="3" fillId="0" borderId="16" xfId="1" applyFont="1" applyBorder="1"/>
    <xf numFmtId="164" fontId="3" fillId="0" borderId="27" xfId="1" applyFont="1" applyBorder="1"/>
    <xf numFmtId="164" fontId="0" fillId="0" borderId="2" xfId="1" applyFont="1" applyBorder="1" applyAlignment="1">
      <alignment horizontal="right"/>
    </xf>
    <xf numFmtId="164" fontId="0" fillId="0" borderId="4" xfId="1" applyFont="1" applyBorder="1" applyAlignment="1">
      <alignment horizontal="center"/>
    </xf>
    <xf numFmtId="0" fontId="0" fillId="0" borderId="51" xfId="0" applyBorder="1" applyAlignment="1">
      <alignment horizontal="left"/>
    </xf>
    <xf numFmtId="43" fontId="0" fillId="0" borderId="0" xfId="0" applyNumberFormat="1"/>
    <xf numFmtId="0" fontId="3" fillId="0" borderId="36" xfId="0" applyFont="1" applyBorder="1"/>
    <xf numFmtId="164" fontId="3" fillId="0" borderId="31" xfId="1" applyFont="1" applyBorder="1" applyAlignment="1">
      <alignment horizontal="right"/>
    </xf>
    <xf numFmtId="164" fontId="3" fillId="0" borderId="10" xfId="1" applyFont="1" applyBorder="1" applyAlignment="1">
      <alignment horizontal="right"/>
    </xf>
    <xf numFmtId="164" fontId="3" fillId="0" borderId="13" xfId="1" applyFont="1" applyBorder="1" applyAlignment="1">
      <alignment horizontal="right"/>
    </xf>
    <xf numFmtId="164" fontId="3" fillId="0" borderId="33" xfId="1" applyFont="1" applyBorder="1" applyAlignment="1">
      <alignment horizontal="center"/>
    </xf>
    <xf numFmtId="164" fontId="3" fillId="0" borderId="31" xfId="1" applyFont="1" applyBorder="1"/>
    <xf numFmtId="164" fontId="3" fillId="0" borderId="32" xfId="1" applyFont="1" applyBorder="1"/>
    <xf numFmtId="0" fontId="0" fillId="0" borderId="7" xfId="0" applyBorder="1" applyAlignment="1">
      <alignment horizontal="left"/>
    </xf>
    <xf numFmtId="164" fontId="1" fillId="0" borderId="1" xfId="1" applyFont="1" applyBorder="1" applyAlignment="1">
      <alignment horizontal="center"/>
    </xf>
    <xf numFmtId="164" fontId="1" fillId="0" borderId="1" xfId="1" applyFont="1" applyBorder="1" applyAlignment="1">
      <alignment horizontal="right"/>
    </xf>
    <xf numFmtId="164" fontId="1" fillId="0" borderId="1" xfId="1" applyFont="1" applyBorder="1"/>
    <xf numFmtId="164" fontId="1" fillId="0" borderId="39" xfId="1" applyFont="1" applyBorder="1"/>
    <xf numFmtId="164" fontId="3" fillId="0" borderId="10" xfId="1" applyFont="1" applyBorder="1"/>
    <xf numFmtId="164" fontId="3" fillId="0" borderId="11" xfId="1" applyFont="1" applyBorder="1"/>
    <xf numFmtId="164" fontId="3" fillId="0" borderId="13" xfId="1" applyFont="1" applyBorder="1"/>
    <xf numFmtId="164" fontId="3" fillId="0" borderId="14" xfId="1" applyFont="1" applyBorder="1"/>
    <xf numFmtId="164" fontId="3" fillId="0" borderId="13" xfId="1" applyFont="1" applyBorder="1" applyAlignment="1">
      <alignment horizontal="center"/>
    </xf>
    <xf numFmtId="164" fontId="3" fillId="0" borderId="14" xfId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64" fontId="3" fillId="0" borderId="10" xfId="1" applyFont="1" applyBorder="1" applyAlignment="1">
      <alignment horizontal="center"/>
    </xf>
    <xf numFmtId="164" fontId="3" fillId="0" borderId="11" xfId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23" xfId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0" fillId="0" borderId="27" xfId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0" fillId="0" borderId="38" xfId="1" applyFont="1" applyBorder="1" applyAlignment="1">
      <alignment horizontal="center"/>
    </xf>
    <xf numFmtId="164" fontId="0" fillId="0" borderId="9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50" xfId="1" applyFont="1" applyBorder="1" applyAlignment="1">
      <alignment horizontal="center"/>
    </xf>
    <xf numFmtId="164" fontId="0" fillId="0" borderId="24" xfId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2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topLeftCell="A74" workbookViewId="0">
      <selection activeCell="J75" sqref="J75"/>
    </sheetView>
  </sheetViews>
  <sheetFormatPr defaultRowHeight="15" x14ac:dyDescent="0.25"/>
  <cols>
    <col min="1" max="1" width="6" customWidth="1"/>
    <col min="2" max="2" width="70.28515625" customWidth="1"/>
    <col min="3" max="3" width="6" customWidth="1"/>
    <col min="4" max="4" width="5.5703125" customWidth="1"/>
    <col min="5" max="5" width="14.28515625" style="31" bestFit="1" customWidth="1"/>
    <col min="6" max="6" width="13.28515625" style="31" bestFit="1" customWidth="1"/>
    <col min="7" max="7" width="10.5703125" style="31" bestFit="1" customWidth="1"/>
    <col min="8" max="8" width="11.5703125" style="31" bestFit="1" customWidth="1"/>
    <col min="9" max="9" width="13.28515625" style="31" bestFit="1" customWidth="1"/>
    <col min="10" max="10" width="13.28515625" bestFit="1" customWidth="1"/>
    <col min="11" max="11" width="11.5703125" bestFit="1" customWidth="1"/>
    <col min="12" max="12" width="10.5703125" bestFit="1" customWidth="1"/>
  </cols>
  <sheetData>
    <row r="1" spans="1:9" ht="24.75" customHeight="1" x14ac:dyDescent="0.25">
      <c r="A1" s="123" t="s">
        <v>98</v>
      </c>
      <c r="B1" s="123"/>
      <c r="C1" s="123"/>
      <c r="D1" s="123"/>
      <c r="E1" s="123"/>
      <c r="F1" s="123"/>
      <c r="G1" s="123"/>
      <c r="H1" s="123"/>
      <c r="I1" s="123"/>
    </row>
    <row r="2" spans="1:9" ht="15.75" thickBot="1" x14ac:dyDescent="0.3">
      <c r="B2" s="3"/>
      <c r="C2" s="3"/>
      <c r="D2" s="3"/>
      <c r="E2" s="32"/>
      <c r="F2" s="32"/>
      <c r="G2" s="32"/>
      <c r="H2" s="32"/>
    </row>
    <row r="3" spans="1:9" x14ac:dyDescent="0.25">
      <c r="A3" s="78" t="s">
        <v>2</v>
      </c>
      <c r="B3" s="82" t="s">
        <v>81</v>
      </c>
      <c r="C3" s="90" t="s">
        <v>3</v>
      </c>
      <c r="D3" s="91"/>
      <c r="E3" s="84"/>
      <c r="F3" s="85"/>
      <c r="G3" s="32"/>
      <c r="H3" s="32"/>
    </row>
    <row r="4" spans="1:9" ht="15.75" thickBot="1" x14ac:dyDescent="0.3">
      <c r="A4" s="79"/>
      <c r="B4" s="86"/>
      <c r="C4" s="92"/>
      <c r="D4" s="93"/>
      <c r="E4" s="76" t="s">
        <v>4</v>
      </c>
      <c r="F4" s="77" t="s">
        <v>5</v>
      </c>
      <c r="G4" s="32"/>
      <c r="H4" s="32"/>
    </row>
    <row r="5" spans="1:9" x14ac:dyDescent="0.25">
      <c r="A5" s="25"/>
      <c r="B5" s="5"/>
      <c r="C5" s="94"/>
      <c r="D5" s="95"/>
      <c r="E5" s="36"/>
      <c r="F5" s="37"/>
      <c r="G5" s="32"/>
      <c r="H5" s="32"/>
    </row>
    <row r="6" spans="1:9" x14ac:dyDescent="0.25">
      <c r="A6" s="26">
        <v>1</v>
      </c>
      <c r="B6" s="13" t="s">
        <v>7</v>
      </c>
      <c r="C6" s="96"/>
      <c r="D6" s="97"/>
      <c r="E6" s="38"/>
      <c r="F6" s="39"/>
      <c r="G6" s="32"/>
      <c r="H6" s="32"/>
    </row>
    <row r="7" spans="1:9" ht="23.25" x14ac:dyDescent="0.5">
      <c r="A7" s="27"/>
      <c r="B7" s="21" t="s">
        <v>8</v>
      </c>
      <c r="C7" s="96"/>
      <c r="D7" s="97"/>
      <c r="E7" s="38"/>
      <c r="F7" s="39"/>
      <c r="G7" s="32"/>
      <c r="H7" s="32"/>
    </row>
    <row r="8" spans="1:9" ht="26.25" x14ac:dyDescent="0.55000000000000004">
      <c r="A8" s="27"/>
      <c r="B8" s="8" t="s">
        <v>6</v>
      </c>
      <c r="C8" s="98"/>
      <c r="D8" s="99"/>
      <c r="E8" s="38"/>
      <c r="F8" s="39"/>
      <c r="G8" s="32"/>
      <c r="H8" s="32"/>
    </row>
    <row r="9" spans="1:9" x14ac:dyDescent="0.25">
      <c r="A9" s="27"/>
      <c r="B9" s="7" t="s">
        <v>9</v>
      </c>
      <c r="C9" s="96"/>
      <c r="D9" s="97"/>
      <c r="E9" s="40">
        <f>I31</f>
        <v>2810000</v>
      </c>
      <c r="F9" s="39"/>
      <c r="G9" s="32"/>
      <c r="H9" s="32"/>
    </row>
    <row r="10" spans="1:9" x14ac:dyDescent="0.25">
      <c r="A10" s="27"/>
      <c r="B10" s="7" t="s">
        <v>10</v>
      </c>
      <c r="C10" s="96"/>
      <c r="D10" s="97"/>
      <c r="E10" s="40">
        <f>I35</f>
        <v>1565500</v>
      </c>
      <c r="F10" s="39"/>
      <c r="G10" s="32"/>
      <c r="H10" s="32"/>
    </row>
    <row r="11" spans="1:9" x14ac:dyDescent="0.25">
      <c r="A11" s="27"/>
      <c r="B11" s="7" t="s">
        <v>11</v>
      </c>
      <c r="C11" s="96"/>
      <c r="D11" s="97"/>
      <c r="E11" s="40">
        <f>I44</f>
        <v>192700</v>
      </c>
      <c r="F11" s="39"/>
      <c r="G11" s="32"/>
      <c r="H11" s="32"/>
    </row>
    <row r="12" spans="1:9" x14ac:dyDescent="0.25">
      <c r="A12" s="28"/>
      <c r="B12" s="15" t="s">
        <v>12</v>
      </c>
      <c r="C12" s="100"/>
      <c r="D12" s="101"/>
      <c r="E12" s="41">
        <f>I62</f>
        <v>468900</v>
      </c>
      <c r="F12" s="42"/>
      <c r="G12" s="32"/>
      <c r="H12" s="32"/>
    </row>
    <row r="13" spans="1:9" x14ac:dyDescent="0.25">
      <c r="A13" s="28"/>
      <c r="B13" s="15" t="s">
        <v>99</v>
      </c>
      <c r="C13" s="100"/>
      <c r="D13" s="101"/>
      <c r="E13" s="41">
        <f>I69</f>
        <v>116900</v>
      </c>
      <c r="F13" s="42"/>
      <c r="G13" s="32"/>
      <c r="H13" s="32"/>
    </row>
    <row r="14" spans="1:9" ht="15.75" thickBot="1" x14ac:dyDescent="0.3">
      <c r="A14" s="28"/>
      <c r="B14" s="15" t="s">
        <v>100</v>
      </c>
      <c r="C14" s="100"/>
      <c r="D14" s="101"/>
      <c r="E14" s="41">
        <f>I73</f>
        <v>40000</v>
      </c>
      <c r="F14" s="42"/>
      <c r="G14" s="32"/>
      <c r="H14" s="32"/>
    </row>
    <row r="15" spans="1:9" ht="15.75" thickBot="1" x14ac:dyDescent="0.3">
      <c r="A15" s="60"/>
      <c r="B15" s="126" t="s">
        <v>26</v>
      </c>
      <c r="C15" s="107"/>
      <c r="D15" s="108"/>
      <c r="E15" s="61">
        <f>SUM(E9:E14)</f>
        <v>5194000</v>
      </c>
      <c r="F15" s="43"/>
      <c r="G15" s="32"/>
      <c r="H15" s="32"/>
    </row>
    <row r="16" spans="1:9" x14ac:dyDescent="0.25">
      <c r="A16" s="25"/>
      <c r="B16" s="5"/>
      <c r="C16" s="102"/>
      <c r="D16" s="103"/>
      <c r="E16" s="44"/>
      <c r="F16" s="37"/>
      <c r="G16" s="32"/>
      <c r="H16" s="32"/>
    </row>
    <row r="17" spans="1:11" x14ac:dyDescent="0.25">
      <c r="A17" s="27">
        <v>2</v>
      </c>
      <c r="B17" s="13" t="s">
        <v>13</v>
      </c>
      <c r="C17" s="96"/>
      <c r="D17" s="97"/>
      <c r="E17" s="40"/>
      <c r="F17" s="39"/>
      <c r="G17" s="32"/>
      <c r="H17" s="32"/>
    </row>
    <row r="18" spans="1:11" x14ac:dyDescent="0.25">
      <c r="A18" s="27"/>
      <c r="B18" s="7" t="s">
        <v>14</v>
      </c>
      <c r="C18" s="96"/>
      <c r="D18" s="97"/>
      <c r="E18" s="40">
        <f>I86</f>
        <v>177500</v>
      </c>
      <c r="F18" s="39"/>
      <c r="G18" s="32"/>
      <c r="H18" s="32"/>
    </row>
    <row r="19" spans="1:11" x14ac:dyDescent="0.25">
      <c r="A19" s="28"/>
      <c r="B19" s="15" t="s">
        <v>15</v>
      </c>
      <c r="C19" s="18"/>
      <c r="D19" s="29"/>
      <c r="E19" s="41">
        <f>I94</f>
        <v>66000</v>
      </c>
      <c r="F19" s="42"/>
      <c r="G19" s="32"/>
      <c r="H19" s="32"/>
    </row>
    <row r="20" spans="1:11" ht="15.75" thickBot="1" x14ac:dyDescent="0.3">
      <c r="A20" s="28"/>
      <c r="B20" s="15" t="s">
        <v>87</v>
      </c>
      <c r="C20" s="100"/>
      <c r="D20" s="101"/>
      <c r="E20" s="41">
        <f>I101</f>
        <v>62500</v>
      </c>
      <c r="F20" s="42"/>
      <c r="G20" s="32"/>
      <c r="H20" s="32"/>
    </row>
    <row r="21" spans="1:11" x14ac:dyDescent="0.25">
      <c r="A21" s="30"/>
      <c r="B21" s="127" t="s">
        <v>26</v>
      </c>
      <c r="C21" s="128"/>
      <c r="D21" s="129"/>
      <c r="E21" s="62">
        <f>SUM(E18:E20)</f>
        <v>306000</v>
      </c>
      <c r="F21" s="33"/>
      <c r="G21" s="32"/>
      <c r="H21" s="32"/>
    </row>
    <row r="22" spans="1:11" ht="15.75" thickBot="1" x14ac:dyDescent="0.3">
      <c r="A22" s="6"/>
      <c r="B22" s="130" t="s">
        <v>72</v>
      </c>
      <c r="C22" s="121"/>
      <c r="D22" s="122"/>
      <c r="E22" s="63">
        <f>E15+E21</f>
        <v>5500000</v>
      </c>
      <c r="F22" s="35"/>
      <c r="G22" s="32"/>
      <c r="H22" s="32"/>
    </row>
    <row r="23" spans="1:11" ht="15.75" thickBot="1" x14ac:dyDescent="0.3">
      <c r="D23" s="3"/>
      <c r="E23" s="32"/>
      <c r="F23" s="32"/>
      <c r="G23" s="32"/>
      <c r="H23" s="32"/>
      <c r="K23" s="59">
        <f>5500000-E22</f>
        <v>0</v>
      </c>
    </row>
    <row r="24" spans="1:11" x14ac:dyDescent="0.25">
      <c r="A24" s="80" t="s">
        <v>2</v>
      </c>
      <c r="B24" s="82" t="s">
        <v>80</v>
      </c>
      <c r="C24" s="9"/>
      <c r="D24" s="87" t="s">
        <v>0</v>
      </c>
      <c r="E24" s="88" t="s">
        <v>19</v>
      </c>
      <c r="F24" s="89"/>
      <c r="G24" s="112" t="s">
        <v>21</v>
      </c>
      <c r="H24" s="88"/>
      <c r="I24" s="104" t="s">
        <v>22</v>
      </c>
    </row>
    <row r="25" spans="1:11" ht="15.75" thickBot="1" x14ac:dyDescent="0.3">
      <c r="A25" s="81"/>
      <c r="B25" s="83"/>
      <c r="C25" s="10" t="s">
        <v>1</v>
      </c>
      <c r="D25" s="83"/>
      <c r="E25" s="34" t="s">
        <v>20</v>
      </c>
      <c r="F25" s="45" t="s">
        <v>4</v>
      </c>
      <c r="G25" s="46" t="s">
        <v>69</v>
      </c>
      <c r="H25" s="12" t="s">
        <v>4</v>
      </c>
      <c r="I25" s="105"/>
    </row>
    <row r="26" spans="1:11" x14ac:dyDescent="0.25">
      <c r="A26" s="2"/>
      <c r="B26" s="5"/>
      <c r="C26" s="5"/>
      <c r="D26" s="5"/>
      <c r="E26" s="36"/>
      <c r="F26" s="47"/>
      <c r="G26" s="48"/>
      <c r="H26" s="48"/>
      <c r="I26" s="48"/>
    </row>
    <row r="27" spans="1:11" x14ac:dyDescent="0.25">
      <c r="A27" s="11">
        <v>1</v>
      </c>
      <c r="B27" s="13" t="s">
        <v>16</v>
      </c>
      <c r="C27" s="7"/>
      <c r="D27" s="4"/>
      <c r="E27" s="38"/>
      <c r="F27" s="49"/>
      <c r="G27" s="50"/>
      <c r="H27" s="50"/>
      <c r="I27" s="50"/>
    </row>
    <row r="28" spans="1:11" x14ac:dyDescent="0.25">
      <c r="A28" s="1">
        <v>1.1000000000000001</v>
      </c>
      <c r="B28" s="7" t="s">
        <v>17</v>
      </c>
      <c r="C28" s="7" t="s">
        <v>23</v>
      </c>
      <c r="D28" s="4">
        <v>250</v>
      </c>
      <c r="E28" s="40">
        <v>4600</v>
      </c>
      <c r="F28" s="49">
        <f>SUM(D28*E28)</f>
        <v>1150000</v>
      </c>
      <c r="G28" s="50">
        <v>1000</v>
      </c>
      <c r="H28" s="50">
        <f>SUM(D28*G28)</f>
        <v>250000</v>
      </c>
      <c r="I28" s="50">
        <f>F28+H28</f>
        <v>1400000</v>
      </c>
    </row>
    <row r="29" spans="1:11" x14ac:dyDescent="0.25">
      <c r="A29" s="1">
        <v>1.2</v>
      </c>
      <c r="B29" s="7" t="s">
        <v>70</v>
      </c>
      <c r="C29" s="7" t="s">
        <v>24</v>
      </c>
      <c r="D29" s="4">
        <v>2</v>
      </c>
      <c r="E29" s="40">
        <v>250000</v>
      </c>
      <c r="F29" s="49">
        <f>SUM(D29*E29)</f>
        <v>500000</v>
      </c>
      <c r="G29" s="50">
        <v>5000</v>
      </c>
      <c r="H29" s="50">
        <v>10000</v>
      </c>
      <c r="I29" s="50">
        <f>F29+H29</f>
        <v>510000</v>
      </c>
    </row>
    <row r="30" spans="1:11" ht="15.75" thickBot="1" x14ac:dyDescent="0.3">
      <c r="A30" s="14">
        <v>1.4</v>
      </c>
      <c r="B30" s="15" t="s">
        <v>18</v>
      </c>
      <c r="C30" s="15" t="s">
        <v>25</v>
      </c>
      <c r="D30" s="17">
        <v>250</v>
      </c>
      <c r="E30" s="41">
        <v>3500</v>
      </c>
      <c r="F30" s="51">
        <v>875000</v>
      </c>
      <c r="G30" s="52">
        <v>100</v>
      </c>
      <c r="H30" s="52">
        <v>25000</v>
      </c>
      <c r="I30" s="52">
        <f>F30+H30</f>
        <v>900000</v>
      </c>
    </row>
    <row r="31" spans="1:11" ht="15.75" thickBot="1" x14ac:dyDescent="0.3">
      <c r="A31" s="106" t="s">
        <v>26</v>
      </c>
      <c r="B31" s="107"/>
      <c r="C31" s="107"/>
      <c r="D31" s="107"/>
      <c r="E31" s="108"/>
      <c r="F31" s="64">
        <f>SUM(F28:F30)</f>
        <v>2525000</v>
      </c>
      <c r="G31" s="65"/>
      <c r="H31" s="65">
        <f>SUM(H28:H30)</f>
        <v>285000</v>
      </c>
      <c r="I31" s="66">
        <f>SUM(I28:I30)</f>
        <v>2810000</v>
      </c>
    </row>
    <row r="32" spans="1:11" x14ac:dyDescent="0.25">
      <c r="A32" s="23">
        <v>2</v>
      </c>
      <c r="B32" s="131" t="s">
        <v>27</v>
      </c>
      <c r="C32" s="132"/>
      <c r="D32" s="132"/>
      <c r="E32" s="132"/>
      <c r="F32" s="132"/>
      <c r="G32" s="132"/>
      <c r="H32" s="132"/>
      <c r="I32" s="133"/>
    </row>
    <row r="33" spans="1:9" x14ac:dyDescent="0.25">
      <c r="A33" s="24"/>
      <c r="B33" s="67" t="s">
        <v>82</v>
      </c>
      <c r="C33" s="7" t="s">
        <v>35</v>
      </c>
      <c r="D33" s="4">
        <v>1</v>
      </c>
      <c r="E33" s="68">
        <v>500000</v>
      </c>
      <c r="F33" s="68">
        <v>500000</v>
      </c>
      <c r="G33" s="69">
        <v>10000</v>
      </c>
      <c r="H33" s="69">
        <v>10000</v>
      </c>
      <c r="I33" s="69">
        <v>510000</v>
      </c>
    </row>
    <row r="34" spans="1:9" x14ac:dyDescent="0.25">
      <c r="A34" s="1"/>
      <c r="B34" s="7" t="s">
        <v>71</v>
      </c>
      <c r="C34" s="7" t="s">
        <v>28</v>
      </c>
      <c r="D34" s="4">
        <v>185</v>
      </c>
      <c r="E34" s="68">
        <v>1000</v>
      </c>
      <c r="F34" s="70">
        <f>SUM(E34*E34)</f>
        <v>1000000</v>
      </c>
      <c r="G34" s="70">
        <v>300</v>
      </c>
      <c r="H34" s="70">
        <v>55500</v>
      </c>
      <c r="I34" s="71">
        <f>SUM(F34+H34)</f>
        <v>1055500</v>
      </c>
    </row>
    <row r="35" spans="1:9" ht="15.75" thickBot="1" x14ac:dyDescent="0.3">
      <c r="A35" s="109" t="s">
        <v>26</v>
      </c>
      <c r="B35" s="110"/>
      <c r="C35" s="110"/>
      <c r="D35" s="110"/>
      <c r="E35" s="93"/>
      <c r="F35" s="53">
        <f>SUM(F33+F34)</f>
        <v>1500000</v>
      </c>
      <c r="G35" s="54"/>
      <c r="H35" s="54">
        <f>SUM(H33:H34)</f>
        <v>65500</v>
      </c>
      <c r="I35" s="55">
        <f>SUM(I33:I34)</f>
        <v>1565500</v>
      </c>
    </row>
    <row r="36" spans="1:9" x14ac:dyDescent="0.25">
      <c r="A36" s="16">
        <v>3</v>
      </c>
      <c r="B36" s="131" t="s">
        <v>29</v>
      </c>
      <c r="C36" s="132"/>
      <c r="D36" s="132"/>
      <c r="E36" s="132"/>
      <c r="F36" s="132"/>
      <c r="G36" s="132"/>
      <c r="H36" s="132"/>
      <c r="I36" s="134"/>
    </row>
    <row r="37" spans="1:9" x14ac:dyDescent="0.25">
      <c r="A37" s="1"/>
      <c r="B37" s="7" t="s">
        <v>30</v>
      </c>
      <c r="C37" s="7" t="s">
        <v>28</v>
      </c>
      <c r="D37" s="4">
        <v>100</v>
      </c>
      <c r="E37" s="40">
        <v>50</v>
      </c>
      <c r="F37" s="56">
        <v>5000</v>
      </c>
      <c r="G37" s="50">
        <v>100</v>
      </c>
      <c r="H37" s="50">
        <v>6000</v>
      </c>
      <c r="I37" s="50">
        <f>F37+H37</f>
        <v>11000</v>
      </c>
    </row>
    <row r="38" spans="1:9" x14ac:dyDescent="0.25">
      <c r="A38" s="1"/>
      <c r="B38" s="7" t="s">
        <v>31</v>
      </c>
      <c r="C38" s="1" t="s">
        <v>28</v>
      </c>
      <c r="D38" s="4">
        <v>20</v>
      </c>
      <c r="E38" s="40">
        <v>60</v>
      </c>
      <c r="F38" s="40">
        <v>1200</v>
      </c>
      <c r="G38" s="50">
        <v>100</v>
      </c>
      <c r="H38" s="50">
        <v>3000</v>
      </c>
      <c r="I38" s="50">
        <f t="shared" ref="I38:I42" si="0">F38+H38</f>
        <v>4200</v>
      </c>
    </row>
    <row r="39" spans="1:9" x14ac:dyDescent="0.25">
      <c r="A39" s="1"/>
      <c r="B39" s="7" t="s">
        <v>32</v>
      </c>
      <c r="C39" s="1" t="s">
        <v>35</v>
      </c>
      <c r="D39" s="4">
        <v>250</v>
      </c>
      <c r="E39" s="40">
        <v>50</v>
      </c>
      <c r="F39" s="40">
        <v>125000</v>
      </c>
      <c r="G39" s="50">
        <v>100</v>
      </c>
      <c r="H39" s="50">
        <v>25000</v>
      </c>
      <c r="I39" s="50">
        <f t="shared" si="0"/>
        <v>150000</v>
      </c>
    </row>
    <row r="40" spans="1:9" x14ac:dyDescent="0.25">
      <c r="A40" s="1"/>
      <c r="B40" s="7" t="s">
        <v>78</v>
      </c>
      <c r="C40" s="1" t="s">
        <v>28</v>
      </c>
      <c r="D40" s="1">
        <v>50</v>
      </c>
      <c r="E40" s="40">
        <v>50</v>
      </c>
      <c r="F40" s="40">
        <v>2500</v>
      </c>
      <c r="G40" s="50">
        <v>200</v>
      </c>
      <c r="H40" s="50">
        <v>10000</v>
      </c>
      <c r="I40" s="50">
        <f t="shared" si="0"/>
        <v>12500</v>
      </c>
    </row>
    <row r="41" spans="1:9" x14ac:dyDescent="0.25">
      <c r="A41" s="1"/>
      <c r="B41" s="7" t="s">
        <v>33</v>
      </c>
      <c r="C41" s="1" t="s">
        <v>35</v>
      </c>
      <c r="D41" s="1">
        <v>1</v>
      </c>
      <c r="E41" s="40">
        <v>5000</v>
      </c>
      <c r="F41" s="40">
        <v>5000</v>
      </c>
      <c r="G41" s="50">
        <v>2000</v>
      </c>
      <c r="H41" s="50">
        <v>2000</v>
      </c>
      <c r="I41" s="50">
        <f t="shared" si="0"/>
        <v>7000</v>
      </c>
    </row>
    <row r="42" spans="1:9" x14ac:dyDescent="0.25">
      <c r="A42" s="1"/>
      <c r="B42" s="7" t="s">
        <v>34</v>
      </c>
      <c r="C42" s="1" t="s">
        <v>35</v>
      </c>
      <c r="D42" s="1">
        <v>1</v>
      </c>
      <c r="E42" s="40">
        <v>6000</v>
      </c>
      <c r="F42" s="40">
        <v>6000</v>
      </c>
      <c r="G42" s="50">
        <v>2000</v>
      </c>
      <c r="H42" s="50">
        <v>2000</v>
      </c>
      <c r="I42" s="50">
        <f t="shared" si="0"/>
        <v>8000</v>
      </c>
    </row>
    <row r="43" spans="1:9" ht="15.75" thickBot="1" x14ac:dyDescent="0.3">
      <c r="A43" s="14"/>
      <c r="B43" s="15" t="s">
        <v>36</v>
      </c>
      <c r="C43" s="14"/>
      <c r="D43" s="14"/>
      <c r="E43" s="52"/>
      <c r="F43" s="52"/>
      <c r="G43" s="52"/>
      <c r="H43" s="52"/>
      <c r="I43" s="52"/>
    </row>
    <row r="44" spans="1:9" ht="15.75" thickBot="1" x14ac:dyDescent="0.3">
      <c r="A44" s="106" t="s">
        <v>26</v>
      </c>
      <c r="B44" s="107"/>
      <c r="C44" s="107"/>
      <c r="D44" s="107"/>
      <c r="E44" s="108"/>
      <c r="F44" s="65">
        <f>SUM(F37:F43)</f>
        <v>144700</v>
      </c>
      <c r="G44" s="65"/>
      <c r="H44" s="65">
        <f>SUM(H37:H43)</f>
        <v>48000</v>
      </c>
      <c r="I44" s="66">
        <f>SUM(I37:I43)</f>
        <v>192700</v>
      </c>
    </row>
    <row r="45" spans="1:9" ht="15.75" thickBot="1" x14ac:dyDescent="0.3">
      <c r="A45" s="22">
        <v>4</v>
      </c>
      <c r="B45" s="115" t="s">
        <v>37</v>
      </c>
      <c r="C45" s="116"/>
      <c r="D45" s="116"/>
      <c r="E45" s="116"/>
      <c r="F45" s="116"/>
      <c r="G45" s="116"/>
      <c r="H45" s="116"/>
      <c r="I45" s="117"/>
    </row>
    <row r="46" spans="1:9" x14ac:dyDescent="0.25">
      <c r="A46" s="2"/>
      <c r="B46" s="20" t="s">
        <v>38</v>
      </c>
      <c r="C46" s="2" t="s">
        <v>28</v>
      </c>
      <c r="D46" s="2">
        <v>30</v>
      </c>
      <c r="E46" s="48">
        <v>100</v>
      </c>
      <c r="F46" s="48">
        <v>3000</v>
      </c>
      <c r="G46" s="48">
        <v>100</v>
      </c>
      <c r="H46" s="48">
        <v>2000</v>
      </c>
      <c r="I46" s="50">
        <f t="shared" ref="I46:I61" si="1">F46+H46</f>
        <v>5000</v>
      </c>
    </row>
    <row r="47" spans="1:9" x14ac:dyDescent="0.25">
      <c r="A47" s="1"/>
      <c r="B47" s="7" t="s">
        <v>39</v>
      </c>
      <c r="C47" s="1" t="s">
        <v>28</v>
      </c>
      <c r="D47" s="1">
        <v>300</v>
      </c>
      <c r="E47" s="50">
        <v>500</v>
      </c>
      <c r="F47" s="50">
        <v>150000</v>
      </c>
      <c r="G47" s="50">
        <v>100</v>
      </c>
      <c r="H47" s="50">
        <v>3000</v>
      </c>
      <c r="I47" s="50">
        <f t="shared" si="1"/>
        <v>153000</v>
      </c>
    </row>
    <row r="48" spans="1:9" x14ac:dyDescent="0.25">
      <c r="A48" s="1"/>
      <c r="B48" s="7" t="s">
        <v>40</v>
      </c>
      <c r="C48" s="1" t="s">
        <v>28</v>
      </c>
      <c r="D48" s="1">
        <v>60</v>
      </c>
      <c r="E48" s="50">
        <v>300</v>
      </c>
      <c r="F48" s="50">
        <v>18000</v>
      </c>
      <c r="G48" s="50">
        <v>100</v>
      </c>
      <c r="H48" s="50">
        <v>3000</v>
      </c>
      <c r="I48" s="50">
        <f t="shared" si="1"/>
        <v>21000</v>
      </c>
    </row>
    <row r="49" spans="1:12" x14ac:dyDescent="0.25">
      <c r="A49" s="1"/>
      <c r="B49" s="7" t="s">
        <v>41</v>
      </c>
      <c r="C49" s="1" t="s">
        <v>28</v>
      </c>
      <c r="D49" s="1">
        <v>100</v>
      </c>
      <c r="E49" s="50">
        <v>100</v>
      </c>
      <c r="F49" s="50">
        <v>10000</v>
      </c>
      <c r="G49" s="50">
        <v>100</v>
      </c>
      <c r="H49" s="50">
        <v>10000</v>
      </c>
      <c r="I49" s="50">
        <f t="shared" si="1"/>
        <v>20000</v>
      </c>
    </row>
    <row r="50" spans="1:12" x14ac:dyDescent="0.25">
      <c r="A50" s="1"/>
      <c r="B50" s="7" t="s">
        <v>42</v>
      </c>
      <c r="C50" s="1" t="s">
        <v>28</v>
      </c>
      <c r="D50" s="1">
        <v>20</v>
      </c>
      <c r="E50" s="50">
        <v>30</v>
      </c>
      <c r="F50" s="50">
        <v>600</v>
      </c>
      <c r="G50" s="50">
        <v>100</v>
      </c>
      <c r="H50" s="50">
        <v>2000</v>
      </c>
      <c r="I50" s="50">
        <f t="shared" si="1"/>
        <v>2600</v>
      </c>
    </row>
    <row r="51" spans="1:12" x14ac:dyDescent="0.25">
      <c r="A51" s="1"/>
      <c r="B51" s="1" t="s">
        <v>43</v>
      </c>
      <c r="C51" s="1" t="s">
        <v>28</v>
      </c>
      <c r="D51" s="1">
        <v>160</v>
      </c>
      <c r="E51" s="50">
        <v>100</v>
      </c>
      <c r="F51" s="50">
        <v>16000</v>
      </c>
      <c r="G51" s="50">
        <v>300</v>
      </c>
      <c r="H51" s="50">
        <v>48000</v>
      </c>
      <c r="I51" s="50">
        <f t="shared" si="1"/>
        <v>64000</v>
      </c>
    </row>
    <row r="52" spans="1:12" x14ac:dyDescent="0.25">
      <c r="A52" s="1"/>
      <c r="B52" s="7" t="s">
        <v>44</v>
      </c>
      <c r="C52" s="1" t="s">
        <v>28</v>
      </c>
      <c r="D52" s="1">
        <v>20</v>
      </c>
      <c r="E52" s="50">
        <v>100</v>
      </c>
      <c r="F52" s="50">
        <v>2000</v>
      </c>
      <c r="G52" s="50">
        <v>100</v>
      </c>
      <c r="H52" s="50">
        <v>2000</v>
      </c>
      <c r="I52" s="50">
        <f t="shared" si="1"/>
        <v>4000</v>
      </c>
    </row>
    <row r="53" spans="1:12" x14ac:dyDescent="0.25">
      <c r="A53" s="1"/>
      <c r="B53" s="7" t="s">
        <v>75</v>
      </c>
      <c r="C53" s="1" t="s">
        <v>52</v>
      </c>
      <c r="D53" s="1">
        <v>3</v>
      </c>
      <c r="E53" s="50">
        <v>1000</v>
      </c>
      <c r="F53" s="50">
        <v>3000</v>
      </c>
      <c r="G53" s="50">
        <v>500</v>
      </c>
      <c r="H53" s="50">
        <v>1500</v>
      </c>
      <c r="I53" s="50">
        <f t="shared" si="1"/>
        <v>4500</v>
      </c>
    </row>
    <row r="54" spans="1:12" x14ac:dyDescent="0.25">
      <c r="A54" s="1"/>
      <c r="B54" s="7" t="s">
        <v>45</v>
      </c>
      <c r="C54" s="1" t="s">
        <v>52</v>
      </c>
      <c r="D54" s="1">
        <v>3</v>
      </c>
      <c r="E54" s="50">
        <v>15000</v>
      </c>
      <c r="F54" s="50">
        <v>45000</v>
      </c>
      <c r="G54" s="50">
        <v>5000</v>
      </c>
      <c r="H54" s="50">
        <v>15000</v>
      </c>
      <c r="I54" s="50">
        <f t="shared" si="1"/>
        <v>60000</v>
      </c>
    </row>
    <row r="55" spans="1:12" x14ac:dyDescent="0.25">
      <c r="A55" s="1"/>
      <c r="B55" s="7" t="s">
        <v>46</v>
      </c>
      <c r="C55" s="1" t="s">
        <v>28</v>
      </c>
      <c r="D55" s="1">
        <v>100</v>
      </c>
      <c r="E55" s="50">
        <v>70</v>
      </c>
      <c r="F55" s="50">
        <v>7000</v>
      </c>
      <c r="G55" s="50">
        <v>100</v>
      </c>
      <c r="H55" s="50">
        <v>10000</v>
      </c>
      <c r="I55" s="50">
        <f t="shared" si="1"/>
        <v>17000</v>
      </c>
    </row>
    <row r="56" spans="1:12" x14ac:dyDescent="0.25">
      <c r="A56" s="1"/>
      <c r="B56" s="7" t="s">
        <v>47</v>
      </c>
      <c r="C56" s="1" t="s">
        <v>28</v>
      </c>
      <c r="D56" s="1">
        <v>60</v>
      </c>
      <c r="E56" s="50">
        <v>120</v>
      </c>
      <c r="F56" s="50">
        <v>7200</v>
      </c>
      <c r="G56" s="50">
        <v>200</v>
      </c>
      <c r="H56" s="50">
        <v>12000</v>
      </c>
      <c r="I56" s="50">
        <f t="shared" si="1"/>
        <v>19200</v>
      </c>
    </row>
    <row r="57" spans="1:12" x14ac:dyDescent="0.25">
      <c r="A57" s="1"/>
      <c r="B57" s="7" t="s">
        <v>48</v>
      </c>
      <c r="C57" s="1" t="s">
        <v>28</v>
      </c>
      <c r="D57" s="1">
        <v>30</v>
      </c>
      <c r="E57" s="50">
        <v>20</v>
      </c>
      <c r="F57" s="50">
        <v>600</v>
      </c>
      <c r="G57" s="50">
        <v>100</v>
      </c>
      <c r="H57" s="50">
        <v>3000</v>
      </c>
      <c r="I57" s="50">
        <f t="shared" si="1"/>
        <v>3600</v>
      </c>
    </row>
    <row r="58" spans="1:12" x14ac:dyDescent="0.25">
      <c r="A58" s="1"/>
      <c r="B58" s="7" t="s">
        <v>49</v>
      </c>
      <c r="C58" s="1" t="s">
        <v>54</v>
      </c>
      <c r="D58" s="1">
        <v>2</v>
      </c>
      <c r="E58" s="50">
        <v>1000</v>
      </c>
      <c r="F58" s="50">
        <v>2000</v>
      </c>
      <c r="G58" s="50">
        <v>2000</v>
      </c>
      <c r="H58" s="50">
        <v>4000</v>
      </c>
      <c r="I58" s="50">
        <f t="shared" si="1"/>
        <v>6000</v>
      </c>
    </row>
    <row r="59" spans="1:12" x14ac:dyDescent="0.25">
      <c r="A59" s="1"/>
      <c r="B59" s="7" t="s">
        <v>50</v>
      </c>
      <c r="C59" s="1" t="s">
        <v>53</v>
      </c>
      <c r="D59" s="1">
        <v>2</v>
      </c>
      <c r="E59" s="50">
        <v>5000</v>
      </c>
      <c r="F59" s="50">
        <v>10000</v>
      </c>
      <c r="G59" s="50">
        <v>2000</v>
      </c>
      <c r="H59" s="50">
        <v>4000</v>
      </c>
      <c r="I59" s="50">
        <f t="shared" si="1"/>
        <v>14000</v>
      </c>
    </row>
    <row r="60" spans="1:12" x14ac:dyDescent="0.25">
      <c r="A60" s="1"/>
      <c r="B60" s="7" t="s">
        <v>79</v>
      </c>
      <c r="C60" s="1" t="s">
        <v>52</v>
      </c>
      <c r="D60" s="1">
        <v>1</v>
      </c>
      <c r="E60" s="50">
        <v>30000</v>
      </c>
      <c r="F60" s="50">
        <v>30000</v>
      </c>
      <c r="G60" s="50">
        <v>1</v>
      </c>
      <c r="H60" s="50">
        <v>5000</v>
      </c>
      <c r="I60" s="50">
        <f t="shared" si="1"/>
        <v>35000</v>
      </c>
    </row>
    <row r="61" spans="1:12" ht="15.75" thickBot="1" x14ac:dyDescent="0.3">
      <c r="A61" s="14"/>
      <c r="B61" s="15" t="s">
        <v>51</v>
      </c>
      <c r="C61" s="14" t="s">
        <v>52</v>
      </c>
      <c r="D61" s="14">
        <v>1</v>
      </c>
      <c r="E61" s="52">
        <v>40000</v>
      </c>
      <c r="F61" s="52">
        <v>40000</v>
      </c>
      <c r="G61" s="52"/>
      <c r="H61" s="52"/>
      <c r="I61" s="50">
        <f t="shared" si="1"/>
        <v>40000</v>
      </c>
    </row>
    <row r="62" spans="1:12" ht="15.75" thickBot="1" x14ac:dyDescent="0.3">
      <c r="A62" s="113" t="s">
        <v>26</v>
      </c>
      <c r="B62" s="114"/>
      <c r="C62" s="114"/>
      <c r="D62" s="114"/>
      <c r="E62" s="114"/>
      <c r="F62" s="72">
        <f>SUM(F46:F61)</f>
        <v>344400</v>
      </c>
      <c r="G62" s="72"/>
      <c r="H62" s="72">
        <f>SUM(H46:H61)</f>
        <v>124500</v>
      </c>
      <c r="I62" s="73">
        <f>SUM(I46:I61)</f>
        <v>468900</v>
      </c>
    </row>
    <row r="63" spans="1:12" ht="15.75" thickBot="1" x14ac:dyDescent="0.3">
      <c r="A63" s="22">
        <v>5</v>
      </c>
      <c r="B63" s="115" t="s">
        <v>83</v>
      </c>
      <c r="C63" s="116"/>
      <c r="D63" s="116"/>
      <c r="E63" s="116"/>
      <c r="F63" s="116"/>
      <c r="G63" s="116"/>
      <c r="H63" s="116"/>
      <c r="I63" s="117"/>
    </row>
    <row r="64" spans="1:12" x14ac:dyDescent="0.25">
      <c r="A64" s="2"/>
      <c r="B64" s="20" t="s">
        <v>84</v>
      </c>
      <c r="C64" s="2" t="s">
        <v>28</v>
      </c>
      <c r="D64" s="2">
        <v>132</v>
      </c>
      <c r="E64" s="48">
        <v>200</v>
      </c>
      <c r="F64" s="48">
        <f>D64*E64</f>
        <v>26400</v>
      </c>
      <c r="G64" s="48">
        <v>100</v>
      </c>
      <c r="H64" s="48">
        <v>10000</v>
      </c>
      <c r="I64" s="50">
        <f t="shared" ref="I64:I68" si="2">F64+H64</f>
        <v>36400</v>
      </c>
      <c r="L64" s="59"/>
    </row>
    <row r="65" spans="1:12" x14ac:dyDescent="0.25">
      <c r="A65" s="1"/>
      <c r="B65" s="7" t="s">
        <v>95</v>
      </c>
      <c r="C65" s="1" t="s">
        <v>52</v>
      </c>
      <c r="D65" s="1">
        <v>264</v>
      </c>
      <c r="E65" s="50">
        <v>130</v>
      </c>
      <c r="F65" s="48">
        <f t="shared" ref="F65:F68" si="3">D65*E65</f>
        <v>34320</v>
      </c>
      <c r="G65" s="50">
        <v>100</v>
      </c>
      <c r="H65" s="50">
        <v>20000</v>
      </c>
      <c r="I65" s="50">
        <f t="shared" si="2"/>
        <v>54320</v>
      </c>
    </row>
    <row r="66" spans="1:12" x14ac:dyDescent="0.25">
      <c r="A66" s="1"/>
      <c r="B66" s="7" t="s">
        <v>85</v>
      </c>
      <c r="C66" s="1" t="s">
        <v>52</v>
      </c>
      <c r="D66" s="1">
        <v>3</v>
      </c>
      <c r="E66" s="50">
        <v>600</v>
      </c>
      <c r="F66" s="48">
        <f t="shared" si="3"/>
        <v>1800</v>
      </c>
      <c r="G66" s="50">
        <v>100</v>
      </c>
      <c r="H66" s="50">
        <v>1500</v>
      </c>
      <c r="I66" s="50">
        <f t="shared" si="2"/>
        <v>3300</v>
      </c>
    </row>
    <row r="67" spans="1:12" x14ac:dyDescent="0.25">
      <c r="A67" s="1"/>
      <c r="B67" s="7" t="s">
        <v>86</v>
      </c>
      <c r="C67" s="1" t="s">
        <v>52</v>
      </c>
      <c r="D67" s="1">
        <v>3</v>
      </c>
      <c r="E67" s="50">
        <v>600</v>
      </c>
      <c r="F67" s="48">
        <f t="shared" si="3"/>
        <v>1800</v>
      </c>
      <c r="G67" s="50">
        <v>100</v>
      </c>
      <c r="H67" s="50">
        <v>1500</v>
      </c>
      <c r="I67" s="50">
        <f t="shared" si="2"/>
        <v>3300</v>
      </c>
    </row>
    <row r="68" spans="1:12" ht="15.75" thickBot="1" x14ac:dyDescent="0.3">
      <c r="A68" s="1"/>
      <c r="B68" s="7" t="s">
        <v>94</v>
      </c>
      <c r="C68" s="1" t="s">
        <v>52</v>
      </c>
      <c r="D68" s="1">
        <v>1</v>
      </c>
      <c r="E68" s="50">
        <f>2000+7580</f>
        <v>9580</v>
      </c>
      <c r="F68" s="48">
        <f t="shared" si="3"/>
        <v>9580</v>
      </c>
      <c r="G68" s="50">
        <v>100</v>
      </c>
      <c r="H68" s="50">
        <v>10000</v>
      </c>
      <c r="I68" s="50">
        <f t="shared" si="2"/>
        <v>19580</v>
      </c>
    </row>
    <row r="69" spans="1:12" ht="15.75" thickBot="1" x14ac:dyDescent="0.3">
      <c r="A69" s="113" t="s">
        <v>26</v>
      </c>
      <c r="B69" s="114"/>
      <c r="C69" s="114"/>
      <c r="D69" s="114"/>
      <c r="E69" s="114"/>
      <c r="F69" s="72">
        <f>SUM(F64:F68)</f>
        <v>73900</v>
      </c>
      <c r="G69" s="72"/>
      <c r="H69" s="72">
        <f>SUM(H64:H68)</f>
        <v>43000</v>
      </c>
      <c r="I69" s="73">
        <f>SUM(I64:I68)</f>
        <v>116900</v>
      </c>
    </row>
    <row r="70" spans="1:12" ht="15.75" thickBot="1" x14ac:dyDescent="0.3">
      <c r="A70" s="22">
        <v>6</v>
      </c>
      <c r="B70" s="115" t="s">
        <v>101</v>
      </c>
      <c r="C70" s="116"/>
      <c r="D70" s="116"/>
      <c r="E70" s="116"/>
      <c r="F70" s="116"/>
      <c r="G70" s="116"/>
      <c r="H70" s="116"/>
      <c r="I70" s="117"/>
    </row>
    <row r="71" spans="1:12" x14ac:dyDescent="0.25">
      <c r="A71" s="2"/>
      <c r="B71" s="20" t="s">
        <v>102</v>
      </c>
      <c r="C71" s="1" t="s">
        <v>52</v>
      </c>
      <c r="D71" s="2">
        <v>1</v>
      </c>
      <c r="E71" s="48">
        <v>5000</v>
      </c>
      <c r="F71" s="48">
        <f>D71*E71</f>
        <v>5000</v>
      </c>
      <c r="G71" s="48">
        <v>1</v>
      </c>
      <c r="H71" s="48">
        <v>10000</v>
      </c>
      <c r="I71" s="50">
        <f t="shared" ref="I71:I72" si="4">F71+H71</f>
        <v>15000</v>
      </c>
      <c r="L71" s="59"/>
    </row>
    <row r="72" spans="1:12" ht="15.75" thickBot="1" x14ac:dyDescent="0.3">
      <c r="A72" s="1"/>
      <c r="B72" s="7" t="s">
        <v>103</v>
      </c>
      <c r="C72" s="1" t="s">
        <v>52</v>
      </c>
      <c r="D72" s="1">
        <v>1</v>
      </c>
      <c r="E72" s="50">
        <v>20000</v>
      </c>
      <c r="F72" s="48">
        <f t="shared" ref="F72" si="5">D72*E72</f>
        <v>20000</v>
      </c>
      <c r="G72" s="50">
        <v>1</v>
      </c>
      <c r="H72" s="50">
        <v>5000</v>
      </c>
      <c r="I72" s="50">
        <f t="shared" si="4"/>
        <v>25000</v>
      </c>
    </row>
    <row r="73" spans="1:12" x14ac:dyDescent="0.25">
      <c r="A73" s="113" t="s">
        <v>26</v>
      </c>
      <c r="B73" s="114"/>
      <c r="C73" s="114"/>
      <c r="D73" s="114"/>
      <c r="E73" s="114"/>
      <c r="F73" s="72">
        <f>SUM(F71:F72)</f>
        <v>25000</v>
      </c>
      <c r="G73" s="72"/>
      <c r="H73" s="72">
        <f>SUM(H71:H72)</f>
        <v>15000</v>
      </c>
      <c r="I73" s="73">
        <f>SUM(I71:I72)</f>
        <v>40000</v>
      </c>
    </row>
    <row r="74" spans="1:12" ht="15.75" thickBot="1" x14ac:dyDescent="0.3">
      <c r="A74" s="120" t="s">
        <v>97</v>
      </c>
      <c r="B74" s="121"/>
      <c r="C74" s="121"/>
      <c r="D74" s="121"/>
      <c r="E74" s="122"/>
      <c r="F74" s="74">
        <f>F31+F35+F44+F62+F69+F73</f>
        <v>4613000</v>
      </c>
      <c r="G74" s="74"/>
      <c r="H74" s="74">
        <f>H31+H35+H44+H62+H69+H73</f>
        <v>581000</v>
      </c>
      <c r="I74" s="74">
        <f>I31+I35+I44+I62+I69+I73</f>
        <v>5194000</v>
      </c>
    </row>
    <row r="75" spans="1:12" ht="15.75" thickBot="1" x14ac:dyDescent="0.3">
      <c r="J75" s="59"/>
    </row>
    <row r="76" spans="1:12" x14ac:dyDescent="0.25">
      <c r="A76" s="80" t="s">
        <v>2</v>
      </c>
      <c r="B76" s="87" t="s">
        <v>55</v>
      </c>
      <c r="C76" s="9"/>
      <c r="D76" s="87" t="s">
        <v>0</v>
      </c>
      <c r="E76" s="89" t="s">
        <v>19</v>
      </c>
      <c r="F76" s="111"/>
      <c r="G76" s="124" t="s">
        <v>21</v>
      </c>
      <c r="H76" s="125"/>
      <c r="I76" s="104" t="s">
        <v>22</v>
      </c>
    </row>
    <row r="77" spans="1:12" ht="15.75" thickBot="1" x14ac:dyDescent="0.3">
      <c r="A77" s="81"/>
      <c r="B77" s="83"/>
      <c r="C77" s="10" t="s">
        <v>1</v>
      </c>
      <c r="D77" s="83"/>
      <c r="E77" s="34" t="s">
        <v>20</v>
      </c>
      <c r="F77" s="45" t="s">
        <v>4</v>
      </c>
      <c r="G77" s="46"/>
      <c r="H77" s="12"/>
      <c r="I77" s="105"/>
    </row>
    <row r="78" spans="1:12" x14ac:dyDescent="0.25">
      <c r="A78" s="2"/>
      <c r="B78" s="5"/>
      <c r="C78" s="5"/>
      <c r="D78" s="5"/>
      <c r="E78" s="36"/>
      <c r="F78" s="47"/>
      <c r="G78" s="48"/>
      <c r="H78" s="48"/>
      <c r="I78" s="48"/>
    </row>
    <row r="79" spans="1:12" x14ac:dyDescent="0.25">
      <c r="A79" s="11"/>
      <c r="B79" s="7" t="s">
        <v>13</v>
      </c>
      <c r="C79" s="7"/>
      <c r="D79" s="4"/>
      <c r="E79" s="38"/>
      <c r="F79" s="49"/>
      <c r="G79" s="50"/>
      <c r="H79" s="50"/>
      <c r="I79" s="50"/>
    </row>
    <row r="80" spans="1:12" x14ac:dyDescent="0.25">
      <c r="A80" s="11">
        <v>1</v>
      </c>
      <c r="B80" s="13" t="s">
        <v>56</v>
      </c>
      <c r="C80" s="7"/>
      <c r="D80" s="4"/>
      <c r="E80" s="38"/>
      <c r="F80" s="49"/>
      <c r="G80" s="50"/>
      <c r="H80" s="50">
        <v>5000</v>
      </c>
      <c r="I80" s="50">
        <f>H80</f>
        <v>5000</v>
      </c>
    </row>
    <row r="81" spans="1:9" x14ac:dyDescent="0.25">
      <c r="A81" s="1">
        <v>1.1000000000000001</v>
      </c>
      <c r="B81" s="7" t="s">
        <v>57</v>
      </c>
      <c r="C81" s="7" t="s">
        <v>68</v>
      </c>
      <c r="D81" s="4">
        <v>20</v>
      </c>
      <c r="E81" s="38">
        <v>2000</v>
      </c>
      <c r="F81" s="49">
        <v>40000</v>
      </c>
      <c r="G81" s="50"/>
      <c r="H81" s="50"/>
      <c r="I81" s="50">
        <f>F81</f>
        <v>40000</v>
      </c>
    </row>
    <row r="82" spans="1:9" x14ac:dyDescent="0.25">
      <c r="A82" s="1">
        <v>1.2</v>
      </c>
      <c r="B82" s="7" t="s">
        <v>59</v>
      </c>
      <c r="C82" s="7" t="s">
        <v>67</v>
      </c>
      <c r="D82" s="4">
        <v>1</v>
      </c>
      <c r="E82" s="38">
        <v>100000</v>
      </c>
      <c r="F82" s="49">
        <v>100000</v>
      </c>
      <c r="G82" s="50"/>
      <c r="H82" s="50"/>
      <c r="I82" s="50">
        <f>F82</f>
        <v>100000</v>
      </c>
    </row>
    <row r="83" spans="1:9" x14ac:dyDescent="0.25">
      <c r="A83" s="1">
        <v>1.3</v>
      </c>
      <c r="B83" s="7" t="s">
        <v>73</v>
      </c>
      <c r="C83" s="7" t="s">
        <v>67</v>
      </c>
      <c r="D83" s="4">
        <v>1</v>
      </c>
      <c r="E83" s="38"/>
      <c r="F83" s="49"/>
      <c r="G83" s="50"/>
      <c r="H83" s="50"/>
      <c r="I83" s="50"/>
    </row>
    <row r="84" spans="1:9" x14ac:dyDescent="0.25">
      <c r="A84" s="1">
        <v>1.4</v>
      </c>
      <c r="B84" s="7" t="s">
        <v>58</v>
      </c>
      <c r="C84" s="7" t="s">
        <v>67</v>
      </c>
      <c r="D84" s="4">
        <v>10</v>
      </c>
      <c r="E84" s="38">
        <v>3000</v>
      </c>
      <c r="F84" s="49">
        <v>30000</v>
      </c>
      <c r="G84" s="50"/>
      <c r="H84" s="50"/>
      <c r="I84" s="50">
        <f t="shared" ref="I84:I85" si="6">F84</f>
        <v>30000</v>
      </c>
    </row>
    <row r="85" spans="1:9" ht="15.75" thickBot="1" x14ac:dyDescent="0.3">
      <c r="A85" s="14">
        <v>1.5</v>
      </c>
      <c r="B85" s="15" t="s">
        <v>60</v>
      </c>
      <c r="C85" s="15" t="s">
        <v>68</v>
      </c>
      <c r="D85" s="17">
        <v>50</v>
      </c>
      <c r="E85" s="57">
        <v>50</v>
      </c>
      <c r="F85" s="51">
        <v>2500</v>
      </c>
      <c r="G85" s="52"/>
      <c r="H85" s="52"/>
      <c r="I85" s="50">
        <f t="shared" si="6"/>
        <v>2500</v>
      </c>
    </row>
    <row r="86" spans="1:9" ht="15.75" thickBot="1" x14ac:dyDescent="0.3">
      <c r="A86" s="106" t="s">
        <v>26</v>
      </c>
      <c r="B86" s="118"/>
      <c r="C86" s="118"/>
      <c r="D86" s="118"/>
      <c r="E86" s="119"/>
      <c r="F86" s="64">
        <f>SUM(F81:F85)</f>
        <v>172500</v>
      </c>
      <c r="G86" s="65"/>
      <c r="H86" s="65">
        <f>SUM(H80:H85)</f>
        <v>5000</v>
      </c>
      <c r="I86" s="66">
        <f>SUM(F86+H86)</f>
        <v>177500</v>
      </c>
    </row>
    <row r="87" spans="1:9" x14ac:dyDescent="0.25">
      <c r="A87" s="16">
        <v>2</v>
      </c>
      <c r="B87" s="19" t="s">
        <v>61</v>
      </c>
      <c r="C87" s="20"/>
      <c r="D87" s="5"/>
      <c r="E87" s="36"/>
      <c r="F87" s="47"/>
      <c r="G87" s="48"/>
      <c r="H87" s="48"/>
      <c r="I87" s="48"/>
    </row>
    <row r="88" spans="1:9" x14ac:dyDescent="0.25">
      <c r="A88" s="1"/>
      <c r="B88" s="13" t="s">
        <v>62</v>
      </c>
      <c r="C88" s="7" t="s">
        <v>67</v>
      </c>
      <c r="D88" s="4">
        <v>1</v>
      </c>
      <c r="E88" s="38"/>
      <c r="F88" s="38"/>
      <c r="G88" s="50"/>
      <c r="H88" s="50">
        <v>5000</v>
      </c>
      <c r="I88" s="50">
        <f>H88</f>
        <v>5000</v>
      </c>
    </row>
    <row r="89" spans="1:9" x14ac:dyDescent="0.25">
      <c r="A89" s="1">
        <v>2.1</v>
      </c>
      <c r="B89" s="7" t="s">
        <v>63</v>
      </c>
      <c r="C89" s="7" t="s">
        <v>66</v>
      </c>
      <c r="D89" s="4">
        <v>700</v>
      </c>
      <c r="E89" s="38"/>
      <c r="F89" s="38"/>
      <c r="G89" s="50"/>
      <c r="H89" s="50"/>
      <c r="I89" s="50"/>
    </row>
    <row r="90" spans="1:9" x14ac:dyDescent="0.25">
      <c r="A90" s="1">
        <v>2.2000000000000002</v>
      </c>
      <c r="B90" s="7" t="s">
        <v>77</v>
      </c>
      <c r="C90" s="7" t="s">
        <v>66</v>
      </c>
      <c r="D90" s="4">
        <v>700</v>
      </c>
      <c r="E90" s="38"/>
      <c r="F90" s="38">
        <v>25000</v>
      </c>
      <c r="G90" s="50"/>
      <c r="H90" s="50"/>
      <c r="I90" s="50">
        <f>F90</f>
        <v>25000</v>
      </c>
    </row>
    <row r="91" spans="1:9" x14ac:dyDescent="0.25">
      <c r="A91" s="1">
        <v>2.2999999999999998</v>
      </c>
      <c r="B91" s="7" t="s">
        <v>76</v>
      </c>
      <c r="C91" s="7" t="s">
        <v>66</v>
      </c>
      <c r="D91" s="4">
        <v>700</v>
      </c>
      <c r="E91" s="38"/>
      <c r="F91" s="38">
        <v>10000</v>
      </c>
      <c r="G91" s="50"/>
      <c r="H91" s="50"/>
      <c r="I91" s="50">
        <f>F91</f>
        <v>10000</v>
      </c>
    </row>
    <row r="92" spans="1:9" x14ac:dyDescent="0.25">
      <c r="A92" s="1">
        <v>2.4</v>
      </c>
      <c r="B92" s="7" t="s">
        <v>64</v>
      </c>
      <c r="C92" s="7" t="s">
        <v>66</v>
      </c>
      <c r="D92" s="4">
        <v>700</v>
      </c>
      <c r="E92" s="38"/>
      <c r="F92" s="38">
        <v>20000</v>
      </c>
      <c r="G92" s="50"/>
      <c r="H92" s="50"/>
      <c r="I92" s="50">
        <f>F92</f>
        <v>20000</v>
      </c>
    </row>
    <row r="93" spans="1:9" ht="15.75" thickBot="1" x14ac:dyDescent="0.3">
      <c r="A93" s="1">
        <v>2.5</v>
      </c>
      <c r="B93" s="7" t="s">
        <v>65</v>
      </c>
      <c r="C93" s="7" t="s">
        <v>67</v>
      </c>
      <c r="D93" s="4">
        <v>1</v>
      </c>
      <c r="E93" s="38" t="s">
        <v>74</v>
      </c>
      <c r="F93" s="38">
        <v>6000</v>
      </c>
      <c r="G93" s="50"/>
      <c r="H93" s="50"/>
      <c r="I93" s="50">
        <f>F93</f>
        <v>6000</v>
      </c>
    </row>
    <row r="94" spans="1:9" ht="15.75" thickBot="1" x14ac:dyDescent="0.3">
      <c r="A94" s="106" t="s">
        <v>26</v>
      </c>
      <c r="B94" s="107"/>
      <c r="C94" s="107"/>
      <c r="D94" s="107"/>
      <c r="E94" s="108"/>
      <c r="F94" s="64">
        <f>SUM(F88:F93)</f>
        <v>61000</v>
      </c>
      <c r="G94" s="65"/>
      <c r="H94" s="65">
        <f>SUM(H88:H93)</f>
        <v>5000</v>
      </c>
      <c r="I94" s="66">
        <f>SUM(F94+H94)</f>
        <v>66000</v>
      </c>
    </row>
    <row r="95" spans="1:9" x14ac:dyDescent="0.25">
      <c r="A95" s="11">
        <v>3</v>
      </c>
      <c r="B95" s="13" t="s">
        <v>88</v>
      </c>
      <c r="C95" s="7"/>
      <c r="D95" s="4"/>
      <c r="E95" s="38"/>
      <c r="F95" s="49"/>
      <c r="G95" s="50"/>
      <c r="H95" s="50"/>
      <c r="I95" s="50"/>
    </row>
    <row r="96" spans="1:9" x14ac:dyDescent="0.25">
      <c r="A96" s="1">
        <v>3.1</v>
      </c>
      <c r="B96" s="7" t="s">
        <v>89</v>
      </c>
      <c r="C96" s="7" t="s">
        <v>67</v>
      </c>
      <c r="D96" s="4">
        <v>1</v>
      </c>
      <c r="E96" s="38">
        <v>10000</v>
      </c>
      <c r="F96" s="49">
        <f>D96*E96</f>
        <v>10000</v>
      </c>
      <c r="G96" s="50"/>
      <c r="H96" s="50"/>
      <c r="I96" s="50">
        <f>F96</f>
        <v>10000</v>
      </c>
    </row>
    <row r="97" spans="1:9" x14ac:dyDescent="0.25">
      <c r="A97" s="1">
        <v>3.2</v>
      </c>
      <c r="B97" s="7" t="s">
        <v>90</v>
      </c>
      <c r="C97" s="7" t="s">
        <v>67</v>
      </c>
      <c r="D97" s="4">
        <v>30</v>
      </c>
      <c r="E97" s="38">
        <v>300</v>
      </c>
      <c r="F97" s="49">
        <f t="shared" ref="F97:F100" si="7">D97*E97</f>
        <v>9000</v>
      </c>
      <c r="G97" s="50"/>
      <c r="H97" s="50"/>
      <c r="I97" s="50">
        <f t="shared" ref="I97:I100" si="8">F97</f>
        <v>9000</v>
      </c>
    </row>
    <row r="98" spans="1:9" x14ac:dyDescent="0.25">
      <c r="A98" s="1">
        <v>3.3</v>
      </c>
      <c r="B98" s="58" t="s">
        <v>92</v>
      </c>
      <c r="C98" s="7" t="s">
        <v>67</v>
      </c>
      <c r="D98" s="4">
        <v>30</v>
      </c>
      <c r="E98" s="38">
        <v>800</v>
      </c>
      <c r="F98" s="49">
        <f t="shared" si="7"/>
        <v>24000</v>
      </c>
      <c r="G98" s="50"/>
      <c r="H98" s="50"/>
      <c r="I98" s="50">
        <f t="shared" si="8"/>
        <v>24000</v>
      </c>
    </row>
    <row r="99" spans="1:9" x14ac:dyDescent="0.25">
      <c r="A99" s="1">
        <v>3.4</v>
      </c>
      <c r="B99" s="7" t="s">
        <v>91</v>
      </c>
      <c r="C99" s="7" t="s">
        <v>67</v>
      </c>
      <c r="D99" s="4">
        <v>3</v>
      </c>
      <c r="E99" s="38">
        <v>3000</v>
      </c>
      <c r="F99" s="49">
        <f t="shared" si="7"/>
        <v>9000</v>
      </c>
      <c r="G99" s="50"/>
      <c r="H99" s="50"/>
      <c r="I99" s="50">
        <f t="shared" si="8"/>
        <v>9000</v>
      </c>
    </row>
    <row r="100" spans="1:9" ht="15.75" thickBot="1" x14ac:dyDescent="0.3">
      <c r="A100" s="14">
        <v>3.5</v>
      </c>
      <c r="B100" s="15" t="s">
        <v>93</v>
      </c>
      <c r="C100" s="7" t="s">
        <v>67</v>
      </c>
      <c r="D100" s="17">
        <v>30</v>
      </c>
      <c r="E100" s="57">
        <v>350</v>
      </c>
      <c r="F100" s="49">
        <f t="shared" si="7"/>
        <v>10500</v>
      </c>
      <c r="G100" s="52"/>
      <c r="H100" s="52"/>
      <c r="I100" s="50">
        <f t="shared" si="8"/>
        <v>10500</v>
      </c>
    </row>
    <row r="101" spans="1:9" ht="15.75" thickBot="1" x14ac:dyDescent="0.3">
      <c r="A101" s="106" t="s">
        <v>26</v>
      </c>
      <c r="B101" s="118"/>
      <c r="C101" s="118"/>
      <c r="D101" s="118"/>
      <c r="E101" s="119"/>
      <c r="F101" s="64">
        <f>SUM(F96:F100)</f>
        <v>62500</v>
      </c>
      <c r="G101" s="65"/>
      <c r="H101" s="65">
        <f>SUM(H95:H100)</f>
        <v>0</v>
      </c>
      <c r="I101" s="66">
        <f>SUM(F101+H101)</f>
        <v>62500</v>
      </c>
    </row>
    <row r="102" spans="1:9" ht="15.75" thickBot="1" x14ac:dyDescent="0.3">
      <c r="A102" s="120" t="s">
        <v>96</v>
      </c>
      <c r="B102" s="121"/>
      <c r="C102" s="121"/>
      <c r="D102" s="121"/>
      <c r="E102" s="122"/>
      <c r="F102" s="74">
        <f>F86+F94+F101</f>
        <v>296000</v>
      </c>
      <c r="G102" s="74"/>
      <c r="H102" s="74">
        <f>SUM(H97:H101)</f>
        <v>0</v>
      </c>
      <c r="I102" s="75">
        <f>I86+I94+I101</f>
        <v>306000</v>
      </c>
    </row>
  </sheetData>
  <mergeCells count="50">
    <mergeCell ref="A101:E101"/>
    <mergeCell ref="A102:E102"/>
    <mergeCell ref="A1:I1"/>
    <mergeCell ref="G76:H76"/>
    <mergeCell ref="I76:I77"/>
    <mergeCell ref="A94:E94"/>
    <mergeCell ref="A86:E86"/>
    <mergeCell ref="B15:D15"/>
    <mergeCell ref="B21:D21"/>
    <mergeCell ref="B22:D22"/>
    <mergeCell ref="A74:E74"/>
    <mergeCell ref="B32:I32"/>
    <mergeCell ref="B45:I45"/>
    <mergeCell ref="B36:I36"/>
    <mergeCell ref="A62:E62"/>
    <mergeCell ref="A76:A77"/>
    <mergeCell ref="B76:B77"/>
    <mergeCell ref="D76:D77"/>
    <mergeCell ref="E76:F76"/>
    <mergeCell ref="G24:H24"/>
    <mergeCell ref="A69:E69"/>
    <mergeCell ref="B70:I70"/>
    <mergeCell ref="A73:E73"/>
    <mergeCell ref="B63:I63"/>
    <mergeCell ref="I24:I25"/>
    <mergeCell ref="A31:E31"/>
    <mergeCell ref="A35:E35"/>
    <mergeCell ref="A44:E44"/>
    <mergeCell ref="C17:D17"/>
    <mergeCell ref="C10:D10"/>
    <mergeCell ref="C11:D11"/>
    <mergeCell ref="C14:D14"/>
    <mergeCell ref="C16:D16"/>
    <mergeCell ref="C12:D12"/>
    <mergeCell ref="A3:A4"/>
    <mergeCell ref="A24:A25"/>
    <mergeCell ref="B24:B25"/>
    <mergeCell ref="E3:F3"/>
    <mergeCell ref="B3:B4"/>
    <mergeCell ref="D24:D25"/>
    <mergeCell ref="E24:F24"/>
    <mergeCell ref="C3:D4"/>
    <mergeCell ref="C5:D5"/>
    <mergeCell ref="C6:D6"/>
    <mergeCell ref="C7:D7"/>
    <mergeCell ref="C8:D8"/>
    <mergeCell ref="C9:D9"/>
    <mergeCell ref="C20:D20"/>
    <mergeCell ref="C18:D18"/>
    <mergeCell ref="C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BOQ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Chitgasame RM</cp:lastModifiedBy>
  <dcterms:created xsi:type="dcterms:W3CDTF">2025-04-19T11:02:51Z</dcterms:created>
  <dcterms:modified xsi:type="dcterms:W3CDTF">2025-07-10T11:14:42Z</dcterms:modified>
</cp:coreProperties>
</file>